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600" windowHeight="8835"/>
  </bookViews>
  <sheets>
    <sheet name="Рабочий" sheetId="1" r:id="rId1"/>
    <sheet name="Расчёт" sheetId="3" r:id="rId2"/>
  </sheets>
  <calcPr calcId="145621"/>
</workbook>
</file>

<file path=xl/calcChain.xml><?xml version="1.0" encoding="utf-8"?>
<calcChain xmlns="http://schemas.openxmlformats.org/spreadsheetml/2006/main">
  <c r="E18" i="3" l="1"/>
  <c r="I18" i="3"/>
  <c r="I17" i="3"/>
  <c r="E17" i="3"/>
  <c r="K16" i="3" l="1"/>
  <c r="J16" i="3"/>
  <c r="I16" i="3"/>
  <c r="H16" i="3"/>
  <c r="F20" i="1" l="1"/>
  <c r="F19" i="1"/>
  <c r="B17" i="3" l="1"/>
  <c r="D22" i="1" l="1"/>
  <c r="B18" i="3"/>
  <c r="M19" i="3" l="1"/>
  <c r="L19" i="3"/>
  <c r="A20" i="1"/>
  <c r="F22" i="1" l="1"/>
  <c r="H20" i="1" l="1"/>
  <c r="G20" i="1" s="1"/>
  <c r="H19" i="1"/>
  <c r="G19" i="1" s="1"/>
  <c r="I19" i="1" l="1"/>
  <c r="O19" i="1" s="1"/>
  <c r="I20" i="1"/>
  <c r="L20" i="1"/>
  <c r="F18" i="3" s="1"/>
  <c r="O20" i="1" l="1"/>
  <c r="N20" i="1" s="1"/>
  <c r="H18" i="3" s="1"/>
  <c r="I22" i="1"/>
  <c r="K20" i="1" s="1"/>
  <c r="J20" i="1" s="1"/>
  <c r="O22" i="1"/>
  <c r="M22" i="1"/>
  <c r="L19" i="1"/>
  <c r="F17" i="3" s="1"/>
  <c r="J18" i="3" l="1"/>
  <c r="D18" i="3" s="1"/>
  <c r="K19" i="1"/>
  <c r="J19" i="1" s="1"/>
  <c r="N19" i="1"/>
  <c r="H17" i="3" s="1"/>
  <c r="J17" i="3" l="1"/>
  <c r="D17" i="3" s="1"/>
</calcChain>
</file>

<file path=xl/sharedStrings.xml><?xml version="1.0" encoding="utf-8"?>
<sst xmlns="http://schemas.openxmlformats.org/spreadsheetml/2006/main" count="62" uniqueCount="47">
  <si>
    <t>№ п/п</t>
  </si>
  <si>
    <t>Ед. изм.</t>
  </si>
  <si>
    <t>Таможенные платежи</t>
  </si>
  <si>
    <t>Услуги таможенного терминала (склада временного хранения)</t>
  </si>
  <si>
    <t>Услуги таможенного брокера</t>
  </si>
  <si>
    <t>Услуги (работы), связанные с получением документов, подтверждающих безопасность и качество пищевых продуктов</t>
  </si>
  <si>
    <t>РАСЧЕТ ИМПОРТНОЙ СТОИМОСТИ ТОВАРОВ</t>
  </si>
  <si>
    <t>кг</t>
  </si>
  <si>
    <t>Вес</t>
  </si>
  <si>
    <t>Всего</t>
  </si>
  <si>
    <t>Контроль</t>
  </si>
  <si>
    <t>Стоимость по спецификации /инвойсу поставщика</t>
  </si>
  <si>
    <t xml:space="preserve">размер </t>
  </si>
  <si>
    <t>Единый сбор (квитанция водителей)</t>
  </si>
  <si>
    <t>НЕТ</t>
  </si>
  <si>
    <t>гр.45 ГТД    ( исчисл. по п.8,3 Порядка 15-1)</t>
  </si>
  <si>
    <t>Приложение 3 к Порядку регулирования и</t>
  </si>
  <si>
    <t>контроля цен (тарифов) на территории Донецкой</t>
  </si>
  <si>
    <t>Народной Республики</t>
  </si>
  <si>
    <t>(пункт 8.3)</t>
  </si>
  <si>
    <t>Импортер _Общество с ограниченной ответственностью "ТОРГОВЫЙ ДОМ "ГОРНЯК"___; ИК 50000641 ; 283045 ,г.Донецк, ул.Луговцова , д.1_____</t>
  </si>
  <si>
    <t>Наименование товара/ согласно первичному документу</t>
  </si>
  <si>
    <t>Таможенная пошлина</t>
  </si>
  <si>
    <t>Таможенная пошлина ПАРТИИ (2010)</t>
  </si>
  <si>
    <t>Таможенные сборы</t>
  </si>
  <si>
    <t>Таможенные сборы ПАРТИИ(1010,1020,1030 )</t>
  </si>
  <si>
    <t>Главный экономист</t>
  </si>
  <si>
    <t>___________</t>
  </si>
  <si>
    <t>А.В. Алахвердиева</t>
  </si>
  <si>
    <t xml:space="preserve">Приложение 3 к Порядку регулирования и контроля цен (тарифов) </t>
  </si>
  <si>
    <t>на территории Донецкой Народной Республики (пункт 8.3)</t>
  </si>
  <si>
    <t>(в редакции Постановления Правительства</t>
  </si>
  <si>
    <t>Донецкой Народной Республики от 09 декабря 2020 г. № 81-2)</t>
  </si>
  <si>
    <t>Цена товара (фактурная стоимость</t>
  </si>
  <si>
    <t>Импортная стоимость товара, руб. (гр.5+6+7+8+9+10+11+12+13+14)</t>
  </si>
  <si>
    <t>Таможенныые сборы</t>
  </si>
  <si>
    <t>Акцизный налог</t>
  </si>
  <si>
    <t>Единый сбор</t>
  </si>
  <si>
    <t>Расходы по доставке товаров на территорию Донецкой Народной Республики</t>
  </si>
  <si>
    <t>Расходы, связанные с получением документов, подтверждающих безопасность и качество продуктов</t>
  </si>
  <si>
    <t>Расходы по обязательной маркировке товаров</t>
  </si>
  <si>
    <t>в том числе (в рос. руб.):</t>
  </si>
  <si>
    <t>Расходы по доставке товаров на территорию ДНР (партии товара)</t>
  </si>
  <si>
    <t>Свинина на кости 2-кат. в шкуре с вырезкой без бак с ногами охлажденный</t>
  </si>
  <si>
    <t>Расходы по доставке товаров до склада в ДНР</t>
  </si>
  <si>
    <t>на именуемые товары, задекларированные согласно грузовой таможенной декларации (заявлению) от 18.06.2021 № 70060000/180621/008971</t>
  </si>
  <si>
    <t>сырье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</si>
</sst>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1" xfId="0" applyFont="1" applyBorder="1" applyAlignment="1">
      <alignment textRotation="90" wrapText="1"/>
    </xf>
    <xf numFmtId="2" fontId="3" fillId="0" borderId="1" xfId="0" applyNumberFormat="1" applyFont="1" applyBorder="1" applyAlignment="1">
      <alignment textRotation="90" wrapText="1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4" fontId="3" fillId="3" borderId="1" xfId="0" applyNumberFormat="1" applyFont="1" applyFill="1" applyBorder="1"/>
    <xf numFmtId="10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0" borderId="1" xfId="0" applyFont="1" applyBorder="1"/>
    <xf numFmtId="4" fontId="3" fillId="0" borderId="1" xfId="0" applyNumberFormat="1" applyFont="1" applyFill="1" applyBorder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2" fontId="4" fillId="0" borderId="1" xfId="1" applyNumberFormat="1" applyFont="1" applyFill="1" applyBorder="1"/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2" fontId="5" fillId="0" borderId="0" xfId="0" applyNumberFormat="1" applyFont="1"/>
    <xf numFmtId="4" fontId="5" fillId="0" borderId="0" xfId="1" applyNumberFormat="1" applyFont="1" applyFill="1" applyBorder="1"/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2" fontId="3" fillId="4" borderId="1" xfId="0" applyNumberFormat="1" applyFont="1" applyFill="1" applyBorder="1"/>
    <xf numFmtId="4" fontId="3" fillId="4" borderId="1" xfId="0" applyNumberFormat="1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165" fontId="4" fillId="0" borderId="1" xfId="0" applyNumberFormat="1" applyFont="1" applyFill="1" applyBorder="1"/>
    <xf numFmtId="4" fontId="4" fillId="0" borderId="1" xfId="1" applyNumberFormat="1" applyFont="1" applyFill="1" applyBorder="1"/>
    <xf numFmtId="164" fontId="4" fillId="0" borderId="1" xfId="1" applyFont="1" applyFill="1" applyBorder="1"/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1" fontId="7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3" borderId="1" xfId="0" applyFont="1" applyFill="1" applyBorder="1"/>
    <xf numFmtId="2" fontId="7" fillId="3" borderId="1" xfId="0" applyNumberFormat="1" applyFont="1" applyFill="1" applyBorder="1"/>
    <xf numFmtId="0" fontId="7" fillId="3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wrapText="1"/>
    </xf>
    <xf numFmtId="0" fontId="8" fillId="0" borderId="0" xfId="0" applyFont="1"/>
    <xf numFmtId="0" fontId="7" fillId="4" borderId="1" xfId="0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/>
    <xf numFmtId="10" fontId="7" fillId="3" borderId="5" xfId="0" applyNumberFormat="1" applyFont="1" applyFill="1" applyBorder="1"/>
    <xf numFmtId="0" fontId="7" fillId="3" borderId="5" xfId="0" applyFont="1" applyFill="1" applyBorder="1" applyAlignment="1">
      <alignment horizontal="right"/>
    </xf>
    <xf numFmtId="2" fontId="7" fillId="3" borderId="5" xfId="0" applyNumberFormat="1" applyFont="1" applyFill="1" applyBorder="1" applyAlignment="1">
      <alignment horizontal="right"/>
    </xf>
    <xf numFmtId="0" fontId="7" fillId="3" borderId="5" xfId="0" applyFont="1" applyFill="1" applyBorder="1"/>
    <xf numFmtId="0" fontId="7" fillId="0" borderId="5" xfId="0" applyFont="1" applyFill="1" applyBorder="1"/>
    <xf numFmtId="0" fontId="7" fillId="0" borderId="5" xfId="0" applyFont="1" applyBorder="1"/>
    <xf numFmtId="0" fontId="8" fillId="0" borderId="0" xfId="0" applyFont="1" applyFill="1" applyBorder="1"/>
    <xf numFmtId="10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textRotation="90" wrapText="1"/>
    </xf>
    <xf numFmtId="4" fontId="3" fillId="0" borderId="6" xfId="0" applyNumberFormat="1" applyFont="1" applyBorder="1" applyAlignment="1">
      <alignment horizontal="center" textRotation="90" wrapText="1"/>
    </xf>
    <xf numFmtId="4" fontId="3" fillId="0" borderId="7" xfId="0" applyNumberFormat="1" applyFont="1" applyBorder="1" applyAlignment="1">
      <alignment horizontal="center" textRotation="90" wrapText="1"/>
    </xf>
    <xf numFmtId="0" fontId="7" fillId="0" borderId="1" xfId="0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 textRotation="90" wrapText="1"/>
    </xf>
    <xf numFmtId="4" fontId="3" fillId="0" borderId="6" xfId="0" applyNumberFormat="1" applyFont="1" applyBorder="1" applyAlignment="1">
      <alignment horizontal="center" textRotation="90" wrapText="1"/>
    </xf>
    <xf numFmtId="4" fontId="3" fillId="0" borderId="7" xfId="0" applyNumberFormat="1" applyFont="1" applyBorder="1" applyAlignment="1">
      <alignment horizontal="center" textRotation="90" wrapText="1"/>
    </xf>
    <xf numFmtId="4" fontId="3" fillId="0" borderId="1" xfId="0" applyNumberFormat="1" applyFont="1" applyBorder="1" applyAlignment="1">
      <alignment horizontal="center" textRotation="90" wrapText="1"/>
    </xf>
    <xf numFmtId="2" fontId="3" fillId="0" borderId="5" xfId="0" applyNumberFormat="1" applyFont="1" applyBorder="1" applyAlignment="1">
      <alignment horizontal="center" textRotation="90" wrapText="1"/>
    </xf>
    <xf numFmtId="2" fontId="3" fillId="0" borderId="6" xfId="0" applyNumberFormat="1" applyFont="1" applyBorder="1" applyAlignment="1">
      <alignment horizontal="center" textRotation="90" wrapText="1"/>
    </xf>
    <xf numFmtId="2" fontId="3" fillId="0" borderId="7" xfId="0" applyNumberFormat="1" applyFont="1" applyBorder="1" applyAlignment="1">
      <alignment horizontal="center" textRotation="90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textRotation="90" wrapText="1"/>
    </xf>
    <xf numFmtId="2" fontId="7" fillId="0" borderId="6" xfId="0" applyNumberFormat="1" applyFont="1" applyBorder="1" applyAlignment="1">
      <alignment horizontal="center" vertical="center" textRotation="90" wrapText="1"/>
    </xf>
    <xf numFmtId="2" fontId="7" fillId="0" borderId="7" xfId="0" applyNumberFormat="1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tabSelected="1" topLeftCell="A7" workbookViewId="0">
      <pane xSplit="2" topLeftCell="C1" activePane="topRight" state="frozen"/>
      <selection activeCell="A7" sqref="A7"/>
      <selection pane="topRight" activeCell="V22" sqref="V22"/>
    </sheetView>
  </sheetViews>
  <sheetFormatPr defaultRowHeight="15" x14ac:dyDescent="0.25"/>
  <cols>
    <col min="1" max="1" width="3.5703125" style="1" customWidth="1"/>
    <col min="2" max="2" width="20.42578125" style="1" customWidth="1"/>
    <col min="3" max="3" width="5" style="1" customWidth="1"/>
    <col min="4" max="4" width="10" style="2" customWidth="1"/>
    <col min="5" max="5" width="10" style="1" customWidth="1"/>
    <col min="6" max="6" width="15.5703125" style="3" customWidth="1"/>
    <col min="7" max="7" width="7.28515625" style="3" customWidth="1"/>
    <col min="8" max="8" width="14.140625" style="3" customWidth="1"/>
    <col min="9" max="9" width="15.85546875" style="1" customWidth="1"/>
    <col min="10" max="10" width="5.42578125" style="1" customWidth="1"/>
    <col min="11" max="11" width="14" style="1" customWidth="1"/>
    <col min="12" max="12" width="8.140625" style="1" customWidth="1"/>
    <col min="13" max="13" width="12.42578125" style="3" customWidth="1"/>
    <col min="14" max="14" width="8.7109375" style="3" customWidth="1"/>
    <col min="15" max="15" width="8.42578125" style="2" customWidth="1"/>
    <col min="16" max="16" width="9.5703125" style="1" bestFit="1" customWidth="1"/>
    <col min="17" max="18" width="9.140625" style="1"/>
    <col min="19" max="19" width="18" style="1" customWidth="1"/>
    <col min="20" max="16384" width="9.140625" style="1"/>
  </cols>
  <sheetData>
    <row r="2" spans="1:19" x14ac:dyDescent="0.25">
      <c r="D2" s="1"/>
      <c r="F2" s="1"/>
      <c r="G2" s="1"/>
      <c r="H2" s="1"/>
      <c r="I2" s="1" t="s">
        <v>16</v>
      </c>
      <c r="M2" s="1"/>
      <c r="N2" s="1"/>
      <c r="O2" s="1"/>
    </row>
    <row r="3" spans="1:19" x14ac:dyDescent="0.25">
      <c r="D3" s="1"/>
      <c r="F3" s="1"/>
      <c r="G3" s="1"/>
      <c r="H3" s="1"/>
      <c r="I3" s="1" t="s">
        <v>17</v>
      </c>
      <c r="M3" s="1"/>
      <c r="N3" s="1"/>
      <c r="O3" s="1"/>
    </row>
    <row r="4" spans="1:19" x14ac:dyDescent="0.25">
      <c r="D4" s="1"/>
      <c r="F4" s="1"/>
      <c r="G4" s="1"/>
      <c r="H4" s="1"/>
      <c r="I4" s="1" t="s">
        <v>18</v>
      </c>
      <c r="M4" s="1"/>
      <c r="N4" s="1"/>
      <c r="O4" s="1"/>
    </row>
    <row r="5" spans="1:19" x14ac:dyDescent="0.25">
      <c r="D5" s="1"/>
      <c r="F5" s="1"/>
      <c r="G5" s="1"/>
      <c r="H5" s="1"/>
      <c r="I5" s="1" t="s">
        <v>19</v>
      </c>
      <c r="M5" s="1"/>
      <c r="N5" s="1"/>
      <c r="O5" s="1"/>
    </row>
    <row r="8" spans="1:19" x14ac:dyDescent="0.25">
      <c r="A8" s="86" t="s">
        <v>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10" spans="1:19" x14ac:dyDescent="0.25">
      <c r="A10" s="1" t="s">
        <v>20</v>
      </c>
    </row>
    <row r="14" spans="1:19" ht="15" customHeight="1" x14ac:dyDescent="0.25">
      <c r="A14" s="87" t="s">
        <v>0</v>
      </c>
      <c r="B14" s="87" t="s">
        <v>21</v>
      </c>
      <c r="C14" s="87" t="s">
        <v>1</v>
      </c>
      <c r="D14" s="93" t="s">
        <v>8</v>
      </c>
      <c r="E14" s="83" t="s">
        <v>33</v>
      </c>
      <c r="F14" s="82" t="s">
        <v>11</v>
      </c>
      <c r="G14" s="75"/>
      <c r="H14" s="79" t="s">
        <v>42</v>
      </c>
      <c r="I14" s="79" t="s">
        <v>15</v>
      </c>
      <c r="J14" s="75"/>
      <c r="K14" s="79" t="s">
        <v>44</v>
      </c>
      <c r="L14" s="91"/>
      <c r="M14" s="91"/>
      <c r="N14" s="91"/>
      <c r="O14" s="91"/>
      <c r="P14" s="91"/>
      <c r="Q14" s="91"/>
      <c r="R14" s="91"/>
      <c r="S14" s="92"/>
    </row>
    <row r="15" spans="1:19" ht="15" customHeight="1" x14ac:dyDescent="0.25">
      <c r="A15" s="87"/>
      <c r="B15" s="87"/>
      <c r="C15" s="87"/>
      <c r="D15" s="93"/>
      <c r="E15" s="84"/>
      <c r="F15" s="82"/>
      <c r="G15" s="76"/>
      <c r="H15" s="80"/>
      <c r="I15" s="80"/>
      <c r="J15" s="76"/>
      <c r="K15" s="80"/>
      <c r="L15" s="90" t="s">
        <v>2</v>
      </c>
      <c r="M15" s="91"/>
      <c r="N15" s="91"/>
      <c r="O15" s="91"/>
      <c r="P15" s="92"/>
      <c r="Q15" s="87" t="s">
        <v>3</v>
      </c>
      <c r="R15" s="88" t="s">
        <v>4</v>
      </c>
      <c r="S15" s="88" t="s">
        <v>5</v>
      </c>
    </row>
    <row r="16" spans="1:19" ht="192" x14ac:dyDescent="0.25">
      <c r="A16" s="87"/>
      <c r="B16" s="87"/>
      <c r="C16" s="87"/>
      <c r="D16" s="93"/>
      <c r="E16" s="85"/>
      <c r="F16" s="82"/>
      <c r="G16" s="77"/>
      <c r="H16" s="81"/>
      <c r="I16" s="81"/>
      <c r="J16" s="77"/>
      <c r="K16" s="81"/>
      <c r="L16" s="4" t="s">
        <v>22</v>
      </c>
      <c r="M16" s="4" t="s">
        <v>23</v>
      </c>
      <c r="N16" s="5" t="s">
        <v>24</v>
      </c>
      <c r="O16" s="5" t="s">
        <v>25</v>
      </c>
      <c r="P16" s="4" t="s">
        <v>13</v>
      </c>
      <c r="Q16" s="87"/>
      <c r="R16" s="89"/>
      <c r="S16" s="89"/>
    </row>
    <row r="17" spans="1:20" s="7" customFormat="1" x14ac:dyDescent="0.25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  <c r="R17" s="6">
        <v>18</v>
      </c>
      <c r="S17" s="6">
        <v>19</v>
      </c>
    </row>
    <row r="18" spans="1:20" s="13" customFormat="1" x14ac:dyDescent="0.25">
      <c r="A18" s="8"/>
      <c r="B18" s="8" t="s">
        <v>12</v>
      </c>
      <c r="C18" s="8"/>
      <c r="D18" s="9"/>
      <c r="E18" s="8"/>
      <c r="F18" s="10"/>
      <c r="G18" s="10"/>
      <c r="H18" s="10"/>
      <c r="I18" s="8"/>
      <c r="J18" s="8"/>
      <c r="K18" s="8"/>
      <c r="L18" s="8"/>
      <c r="M18" s="11">
        <v>0.03</v>
      </c>
      <c r="N18" s="11"/>
      <c r="O18" s="11">
        <v>2E-3</v>
      </c>
      <c r="P18" s="12" t="s">
        <v>14</v>
      </c>
      <c r="Q18" s="8"/>
      <c r="R18" s="8"/>
      <c r="S18" s="8"/>
    </row>
    <row r="19" spans="1:20" ht="60.75" customHeight="1" x14ac:dyDescent="0.25">
      <c r="A19" s="27">
        <v>1</v>
      </c>
      <c r="B19" s="28" t="s">
        <v>43</v>
      </c>
      <c r="C19" s="29" t="s">
        <v>7</v>
      </c>
      <c r="D19" s="30">
        <v>13991.82</v>
      </c>
      <c r="E19" s="29">
        <v>167.11</v>
      </c>
      <c r="F19" s="31">
        <f>D19*E19</f>
        <v>2338173.0402000002</v>
      </c>
      <c r="G19" s="31">
        <f>H19/D19</f>
        <v>6.8914447099390923</v>
      </c>
      <c r="H19" s="31">
        <f>(F19*H22)/F22</f>
        <v>96423.853921419985</v>
      </c>
      <c r="I19" s="31">
        <f>F19+H19</f>
        <v>2434596.8941214201</v>
      </c>
      <c r="J19" s="31">
        <f>K19/D19</f>
        <v>0.75179396835699208</v>
      </c>
      <c r="K19" s="31">
        <f>I19*K22/I22</f>
        <v>10518.965882336728</v>
      </c>
      <c r="L19" s="31">
        <f>M19/D19</f>
        <v>0</v>
      </c>
      <c r="M19" s="31">
        <v>0</v>
      </c>
      <c r="N19" s="31">
        <f>O19/D19</f>
        <v>0.34800288941987823</v>
      </c>
      <c r="O19" s="30">
        <f>I19*O18</f>
        <v>4869.1937882428401</v>
      </c>
      <c r="P19" s="29"/>
      <c r="Q19" s="29"/>
      <c r="R19" s="29"/>
      <c r="S19" s="29"/>
      <c r="T19" s="3" t="s">
        <v>46</v>
      </c>
    </row>
    <row r="20" spans="1:20" ht="60" x14ac:dyDescent="0.25">
      <c r="A20" s="26">
        <f>A19+1</f>
        <v>2</v>
      </c>
      <c r="B20" s="32" t="s">
        <v>43</v>
      </c>
      <c r="C20" s="14" t="s">
        <v>7</v>
      </c>
      <c r="D20" s="16">
        <v>1970</v>
      </c>
      <c r="E20" s="17">
        <v>167.11</v>
      </c>
      <c r="F20" s="15">
        <f>D20*E20</f>
        <v>329206.7</v>
      </c>
      <c r="G20" s="15">
        <f>H20/D20</f>
        <v>6.8914447099390914</v>
      </c>
      <c r="H20" s="15">
        <f>(F20*H22)/F22</f>
        <v>13576.14607858001</v>
      </c>
      <c r="I20" s="15">
        <f>F20+H20</f>
        <v>342782.84607858001</v>
      </c>
      <c r="J20" s="15">
        <f>K20/D20</f>
        <v>0.75179396835699197</v>
      </c>
      <c r="K20" s="15">
        <f>I20*K22/I22</f>
        <v>1481.0341176632742</v>
      </c>
      <c r="L20" s="15">
        <f>M20/D20</f>
        <v>5.2200406091370555</v>
      </c>
      <c r="M20" s="15">
        <v>10283.48</v>
      </c>
      <c r="N20" s="15">
        <f>O20/D20</f>
        <v>0.34800288941987817</v>
      </c>
      <c r="O20" s="16">
        <f>I20*O18</f>
        <v>685.56569215716002</v>
      </c>
      <c r="P20" s="17"/>
      <c r="Q20" s="17"/>
      <c r="R20" s="17"/>
      <c r="S20" s="14"/>
      <c r="T20" s="3"/>
    </row>
    <row r="21" spans="1:20" x14ac:dyDescent="0.25">
      <c r="A21" s="14"/>
      <c r="B21" s="14"/>
      <c r="C21" s="14"/>
      <c r="D21" s="16"/>
      <c r="E21" s="17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7"/>
      <c r="Q21" s="17"/>
      <c r="R21" s="17"/>
      <c r="S21" s="14"/>
    </row>
    <row r="22" spans="1:20" x14ac:dyDescent="0.25">
      <c r="A22" s="18"/>
      <c r="B22" s="33" t="s">
        <v>9</v>
      </c>
      <c r="C22" s="34"/>
      <c r="D22" s="35">
        <f>SUM(D19:D21)</f>
        <v>15961.82</v>
      </c>
      <c r="E22" s="36"/>
      <c r="F22" s="37">
        <f>SUM(F19:F21)</f>
        <v>2667379.7402000003</v>
      </c>
      <c r="G22" s="37"/>
      <c r="H22" s="37">
        <v>110000</v>
      </c>
      <c r="I22" s="38">
        <f>SUM(I19:I21)</f>
        <v>2777379.7401999999</v>
      </c>
      <c r="J22" s="38"/>
      <c r="K22" s="38">
        <v>12000</v>
      </c>
      <c r="L22" s="38"/>
      <c r="M22" s="37">
        <f>SUM(M19:M21)</f>
        <v>10283.48</v>
      </c>
      <c r="N22" s="37"/>
      <c r="O22" s="19">
        <f>SUM(O19:O21)</f>
        <v>5554.7594804</v>
      </c>
      <c r="P22" s="38"/>
      <c r="Q22" s="38"/>
      <c r="R22" s="38"/>
      <c r="S22" s="38"/>
    </row>
    <row r="23" spans="1:20" x14ac:dyDescent="0.25">
      <c r="B23" s="20"/>
      <c r="C23" s="21"/>
      <c r="E23" s="21"/>
      <c r="F23" s="23"/>
      <c r="G23" s="23"/>
      <c r="H23" s="23"/>
      <c r="I23" s="24"/>
      <c r="J23" s="24"/>
      <c r="K23" s="24"/>
      <c r="L23" s="24"/>
      <c r="M23" s="23"/>
      <c r="N23" s="23"/>
      <c r="O23" s="25"/>
      <c r="P23" s="21"/>
      <c r="Q23" s="21"/>
      <c r="R23" s="21"/>
      <c r="S23" s="24"/>
    </row>
    <row r="25" spans="1:20" x14ac:dyDescent="0.25">
      <c r="F25" s="22"/>
      <c r="G25" s="22"/>
    </row>
    <row r="26" spans="1:20" x14ac:dyDescent="0.25">
      <c r="F26" s="2"/>
      <c r="G26" s="2"/>
    </row>
  </sheetData>
  <mergeCells count="15">
    <mergeCell ref="K14:K16"/>
    <mergeCell ref="F14:F16"/>
    <mergeCell ref="E14:E16"/>
    <mergeCell ref="H14:H16"/>
    <mergeCell ref="A8:S8"/>
    <mergeCell ref="A14:A16"/>
    <mergeCell ref="B14:B16"/>
    <mergeCell ref="C14:C16"/>
    <mergeCell ref="I14:I16"/>
    <mergeCell ref="S15:S16"/>
    <mergeCell ref="R15:R16"/>
    <mergeCell ref="L15:P15"/>
    <mergeCell ref="Q15:Q16"/>
    <mergeCell ref="L14:S14"/>
    <mergeCell ref="D14:D16"/>
  </mergeCells>
  <phoneticPr fontId="2" type="noConversion"/>
  <pageMargins left="0" right="0" top="0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pane xSplit="2" topLeftCell="C1" activePane="topRight" state="frozen"/>
      <selection activeCell="A7" sqref="A7"/>
      <selection pane="topRight" activeCell="J21" sqref="J21"/>
    </sheetView>
  </sheetViews>
  <sheetFormatPr defaultRowHeight="18.75" x14ac:dyDescent="0.3"/>
  <cols>
    <col min="1" max="1" width="3.5703125" style="39" customWidth="1"/>
    <col min="2" max="2" width="57.28515625" style="39" customWidth="1"/>
    <col min="3" max="3" width="9.140625" style="39"/>
    <col min="4" max="4" width="14" style="40" customWidth="1"/>
    <col min="5" max="5" width="10.42578125" style="40" customWidth="1"/>
    <col min="6" max="6" width="11" style="40" customWidth="1"/>
    <col min="7" max="7" width="9.28515625" style="39" customWidth="1"/>
    <col min="8" max="8" width="10.28515625" style="41" customWidth="1"/>
    <col min="9" max="9" width="8.5703125" style="39" customWidth="1"/>
    <col min="10" max="10" width="16.140625" style="40" customWidth="1"/>
    <col min="11" max="11" width="12.7109375" style="39" customWidth="1"/>
    <col min="12" max="12" width="9.140625" style="39"/>
    <col min="13" max="13" width="18" style="39" customWidth="1"/>
    <col min="14" max="16384" width="9.140625" style="39"/>
  </cols>
  <sheetData>
    <row r="1" spans="1:14" x14ac:dyDescent="0.3">
      <c r="H1" s="1" t="s">
        <v>29</v>
      </c>
      <c r="I1" s="1"/>
      <c r="J1" s="1"/>
      <c r="K1" s="1"/>
    </row>
    <row r="2" spans="1:14" x14ac:dyDescent="0.3">
      <c r="H2" s="1" t="s">
        <v>30</v>
      </c>
      <c r="I2" s="1"/>
      <c r="J2" s="1"/>
      <c r="K2" s="1"/>
    </row>
    <row r="3" spans="1:14" x14ac:dyDescent="0.3">
      <c r="H3" s="1" t="s">
        <v>31</v>
      </c>
      <c r="I3" s="1"/>
      <c r="J3" s="1"/>
      <c r="K3" s="1"/>
    </row>
    <row r="4" spans="1:14" x14ac:dyDescent="0.3">
      <c r="H4" s="1" t="s">
        <v>32</v>
      </c>
      <c r="I4" s="1"/>
      <c r="J4" s="1"/>
      <c r="K4" s="1"/>
    </row>
    <row r="5" spans="1:14" x14ac:dyDescent="0.3">
      <c r="H5" s="1"/>
      <c r="I5" s="1"/>
      <c r="J5" s="1"/>
      <c r="K5" s="1"/>
    </row>
    <row r="6" spans="1:14" ht="31.5" customHeight="1" x14ac:dyDescent="0.3">
      <c r="A6" s="98" t="s">
        <v>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54"/>
      <c r="M6" s="54"/>
    </row>
    <row r="8" spans="1:14" x14ac:dyDescent="0.3">
      <c r="A8" s="39" t="s">
        <v>20</v>
      </c>
    </row>
    <row r="10" spans="1:14" x14ac:dyDescent="0.3">
      <c r="A10" s="39" t="s">
        <v>45</v>
      </c>
      <c r="F10" s="39"/>
      <c r="G10" s="41"/>
      <c r="H10" s="54"/>
      <c r="I10" s="54"/>
      <c r="J10" s="54"/>
      <c r="K10" s="54"/>
      <c r="L10" s="40"/>
    </row>
    <row r="11" spans="1:14" ht="11.25" customHeight="1" x14ac:dyDescent="0.3"/>
    <row r="12" spans="1:14" ht="15" customHeight="1" x14ac:dyDescent="0.3">
      <c r="A12" s="102" t="s">
        <v>0</v>
      </c>
      <c r="B12" s="94" t="s">
        <v>21</v>
      </c>
      <c r="C12" s="94" t="s">
        <v>1</v>
      </c>
      <c r="D12" s="105" t="s">
        <v>34</v>
      </c>
      <c r="E12" s="99" t="s">
        <v>33</v>
      </c>
      <c r="F12" s="95" t="s">
        <v>41</v>
      </c>
      <c r="G12" s="96"/>
      <c r="H12" s="96"/>
      <c r="I12" s="96"/>
      <c r="J12" s="96"/>
      <c r="K12" s="96"/>
      <c r="L12" s="96"/>
      <c r="M12" s="96"/>
      <c r="N12" s="97"/>
    </row>
    <row r="13" spans="1:14" ht="15" customHeight="1" x14ac:dyDescent="0.3">
      <c r="A13" s="104"/>
      <c r="B13" s="94"/>
      <c r="C13" s="94"/>
      <c r="D13" s="105"/>
      <c r="E13" s="100"/>
      <c r="F13" s="94" t="s">
        <v>22</v>
      </c>
      <c r="G13" s="94" t="s">
        <v>36</v>
      </c>
      <c r="H13" s="94" t="s">
        <v>35</v>
      </c>
      <c r="I13" s="94" t="s">
        <v>37</v>
      </c>
      <c r="J13" s="102" t="s">
        <v>38</v>
      </c>
      <c r="K13" s="102" t="s">
        <v>3</v>
      </c>
      <c r="L13" s="94" t="s">
        <v>4</v>
      </c>
      <c r="M13" s="94" t="s">
        <v>39</v>
      </c>
      <c r="N13" s="94" t="s">
        <v>40</v>
      </c>
    </row>
    <row r="14" spans="1:14" ht="153" customHeight="1" x14ac:dyDescent="0.3">
      <c r="A14" s="103"/>
      <c r="B14" s="94"/>
      <c r="C14" s="94"/>
      <c r="D14" s="105"/>
      <c r="E14" s="101"/>
      <c r="F14" s="94"/>
      <c r="G14" s="94"/>
      <c r="H14" s="94"/>
      <c r="I14" s="94"/>
      <c r="J14" s="103"/>
      <c r="K14" s="103"/>
      <c r="L14" s="94"/>
      <c r="M14" s="94"/>
      <c r="N14" s="94"/>
    </row>
    <row r="15" spans="1:14" s="43" customFormat="1" ht="22.5" customHeight="1" x14ac:dyDescent="0.3">
      <c r="A15" s="42">
        <v>1</v>
      </c>
      <c r="B15" s="42">
        <v>2</v>
      </c>
      <c r="C15" s="42">
        <v>3</v>
      </c>
      <c r="D15" s="42">
        <v>4</v>
      </c>
      <c r="E15" s="42">
        <v>5</v>
      </c>
      <c r="F15" s="42">
        <v>6</v>
      </c>
      <c r="G15" s="42">
        <v>7</v>
      </c>
      <c r="H15" s="42">
        <v>8</v>
      </c>
      <c r="I15" s="42">
        <v>9</v>
      </c>
      <c r="J15" s="42">
        <v>10</v>
      </c>
      <c r="K15" s="42">
        <v>11</v>
      </c>
      <c r="L15" s="42">
        <v>12</v>
      </c>
      <c r="M15" s="42">
        <v>13</v>
      </c>
      <c r="N15" s="42">
        <v>14</v>
      </c>
    </row>
    <row r="16" spans="1:14" s="46" customFormat="1" ht="18.75" hidden="1" customHeight="1" x14ac:dyDescent="0.3">
      <c r="A16" s="44"/>
      <c r="B16" s="44" t="s">
        <v>12</v>
      </c>
      <c r="C16" s="44"/>
      <c r="D16" s="45"/>
      <c r="E16" s="45"/>
      <c r="F16" s="45"/>
      <c r="G16" s="44"/>
      <c r="H16" s="53">
        <f>Рабочий!N14</f>
        <v>0</v>
      </c>
      <c r="I16" s="51">
        <f>Рабочий!P14</f>
        <v>0</v>
      </c>
      <c r="J16" s="52" t="e">
        <f>Рабочий!#REF!</f>
        <v>#REF!</v>
      </c>
      <c r="K16" s="51">
        <f>Рабочий!Q14</f>
        <v>0</v>
      </c>
      <c r="L16" s="44"/>
      <c r="M16" s="44"/>
      <c r="N16" s="44"/>
    </row>
    <row r="17" spans="1:14" ht="48" customHeight="1" x14ac:dyDescent="0.3">
      <c r="A17" s="71">
        <v>1</v>
      </c>
      <c r="B17" s="72" t="str">
        <f>Рабочий!B19</f>
        <v>Свинина на кости 2-кат. в шкуре с вырезкой без бак с ногами охлажденный</v>
      </c>
      <c r="C17" s="51" t="s">
        <v>7</v>
      </c>
      <c r="D17" s="73">
        <f>E17+F17+G17+H17+I17+J17+K17+L17+M17+N17</f>
        <v>175.10124156771599</v>
      </c>
      <c r="E17" s="73">
        <f>Рабочий!E19</f>
        <v>167.11</v>
      </c>
      <c r="F17" s="73">
        <f>Рабочий!L19</f>
        <v>0</v>
      </c>
      <c r="G17" s="74">
        <v>0</v>
      </c>
      <c r="H17" s="74">
        <f>Рабочий!N19</f>
        <v>0.34800288941987823</v>
      </c>
      <c r="I17" s="71">
        <f>Рабочий!P19</f>
        <v>0</v>
      </c>
      <c r="J17" s="73">
        <f>Рабочий!G19+Рабочий!J19</f>
        <v>7.6432386782960844</v>
      </c>
      <c r="K17" s="71">
        <v>0</v>
      </c>
      <c r="L17" s="71">
        <v>0</v>
      </c>
      <c r="M17" s="71">
        <v>0</v>
      </c>
      <c r="N17" s="71">
        <v>0</v>
      </c>
    </row>
    <row r="18" spans="1:14" ht="38.25" customHeight="1" x14ac:dyDescent="0.3">
      <c r="A18" s="47">
        <v>2</v>
      </c>
      <c r="B18" s="48" t="str">
        <f>Рабочий!B20</f>
        <v>Свинина на кости 2-кат. в шкуре с вырезкой без бак с ногами охлажденный</v>
      </c>
      <c r="C18" s="78" t="s">
        <v>7</v>
      </c>
      <c r="D18" s="69">
        <f>E18+F18+G18+H18+I18+J18+K18+L18+M18+N18</f>
        <v>180.32128217685303</v>
      </c>
      <c r="E18" s="69">
        <f>Рабочий!E20</f>
        <v>167.11</v>
      </c>
      <c r="F18" s="69">
        <f>Рабочий!L20</f>
        <v>5.2200406091370555</v>
      </c>
      <c r="G18" s="70">
        <v>0</v>
      </c>
      <c r="H18" s="70">
        <f>Рабочий!N20</f>
        <v>0.34800288941987817</v>
      </c>
      <c r="I18" s="68">
        <f>Рабочий!P20</f>
        <v>0</v>
      </c>
      <c r="J18" s="69">
        <f>Рабочий!G20+Рабочий!J20</f>
        <v>7.6432386782960835</v>
      </c>
      <c r="K18" s="68">
        <v>0</v>
      </c>
      <c r="L18" s="68">
        <v>0</v>
      </c>
      <c r="M18" s="68">
        <v>0</v>
      </c>
      <c r="N18" s="68">
        <v>0</v>
      </c>
    </row>
    <row r="19" spans="1:14" hidden="1" x14ac:dyDescent="0.3">
      <c r="B19" s="49" t="s">
        <v>10</v>
      </c>
      <c r="G19" s="50"/>
      <c r="H19" s="56"/>
      <c r="I19" s="57" t="s">
        <v>14</v>
      </c>
      <c r="J19" s="58"/>
      <c r="K19" s="59"/>
      <c r="L19" s="60">
        <f>Рабочий!R22</f>
        <v>0</v>
      </c>
      <c r="M19" s="61">
        <f>Рабочий!S22</f>
        <v>0</v>
      </c>
    </row>
    <row r="20" spans="1:14" x14ac:dyDescent="0.3">
      <c r="B20" s="49"/>
      <c r="G20" s="62"/>
      <c r="H20" s="63"/>
      <c r="I20" s="64"/>
      <c r="J20" s="65"/>
      <c r="K20" s="55"/>
      <c r="L20" s="55"/>
      <c r="M20" s="55"/>
    </row>
    <row r="21" spans="1:14" x14ac:dyDescent="0.3">
      <c r="B21" s="39" t="s">
        <v>26</v>
      </c>
      <c r="D21" s="40" t="s">
        <v>27</v>
      </c>
      <c r="G21" s="39" t="s">
        <v>28</v>
      </c>
      <c r="H21" s="66"/>
      <c r="I21" s="55"/>
      <c r="J21" s="67"/>
      <c r="K21" s="55"/>
    </row>
  </sheetData>
  <mergeCells count="16">
    <mergeCell ref="N13:N14"/>
    <mergeCell ref="F12:N12"/>
    <mergeCell ref="A6:K6"/>
    <mergeCell ref="E12:E14"/>
    <mergeCell ref="G13:G14"/>
    <mergeCell ref="H13:H14"/>
    <mergeCell ref="I13:I14"/>
    <mergeCell ref="J13:J14"/>
    <mergeCell ref="K13:K14"/>
    <mergeCell ref="L13:L14"/>
    <mergeCell ref="M13:M14"/>
    <mergeCell ref="A12:A14"/>
    <mergeCell ref="B12:B14"/>
    <mergeCell ref="C12:C14"/>
    <mergeCell ref="D12:D14"/>
    <mergeCell ref="F13:F14"/>
  </mergeCells>
  <phoneticPr fontId="2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Рабочий</vt:lpstr>
      <vt:lpstr>Расчёт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Дембицкая</dc:creator>
  <cp:lastModifiedBy>Наталья Потапчук</cp:lastModifiedBy>
  <cp:lastPrinted>2021-06-22T06:39:31Z</cp:lastPrinted>
  <dcterms:created xsi:type="dcterms:W3CDTF">2019-07-16T08:53:36Z</dcterms:created>
  <dcterms:modified xsi:type="dcterms:W3CDTF">2021-06-22T13:05:29Z</dcterms:modified>
</cp:coreProperties>
</file>